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8915" windowHeight="12330" activeTab="1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C14" i="2"/>
  <c r="C15" s="1"/>
  <c r="B14"/>
  <c r="B15" s="1"/>
  <c r="C7" i="1"/>
  <c r="A17" s="1"/>
  <c r="B17" s="1"/>
  <c r="D17" s="1"/>
  <c r="C12"/>
  <c r="C11"/>
  <c r="C13"/>
  <c r="C16" i="2" l="1"/>
  <c r="B16"/>
  <c r="C17"/>
  <c r="B17"/>
  <c r="C18"/>
  <c r="B18"/>
  <c r="A23" i="1"/>
  <c r="B23" s="1"/>
  <c r="D23" s="1"/>
  <c r="A18"/>
  <c r="B18" s="1"/>
  <c r="D18" s="1"/>
  <c r="A25"/>
  <c r="B25" s="1"/>
  <c r="D25" s="1"/>
  <c r="A24"/>
  <c r="B24" s="1"/>
  <c r="D24" s="1"/>
  <c r="A19"/>
  <c r="B19" s="1"/>
  <c r="D19" s="1"/>
  <c r="C24"/>
  <c r="C17"/>
  <c r="C25" l="1"/>
  <c r="C23"/>
  <c r="C18"/>
  <c r="C19"/>
</calcChain>
</file>

<file path=xl/sharedStrings.xml><?xml version="1.0" encoding="utf-8"?>
<sst xmlns="http://schemas.openxmlformats.org/spreadsheetml/2006/main" count="34" uniqueCount="21">
  <si>
    <t>Long</t>
  </si>
  <si>
    <t>Kurs gestern</t>
  </si>
  <si>
    <t>High</t>
  </si>
  <si>
    <t>Low</t>
  </si>
  <si>
    <t>Close</t>
  </si>
  <si>
    <t xml:space="preserve">Kurs heute </t>
  </si>
  <si>
    <t>Open</t>
  </si>
  <si>
    <t>Einstieg</t>
  </si>
  <si>
    <t>Stop Loss</t>
  </si>
  <si>
    <t>Take Profit</t>
  </si>
  <si>
    <t>Short</t>
  </si>
  <si>
    <t>Positionsgröße</t>
  </si>
  <si>
    <t>Gap Up</t>
  </si>
  <si>
    <t>Gap Down</t>
  </si>
  <si>
    <t>ATR</t>
  </si>
  <si>
    <t>Entry</t>
  </si>
  <si>
    <t>Offset</t>
  </si>
  <si>
    <t>Kapital</t>
  </si>
  <si>
    <t>Risiko</t>
  </si>
  <si>
    <t>Spread</t>
  </si>
  <si>
    <t>Entry - Close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</si>
</sst>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#,##0_ ;\-#,##0\ "/>
    <numFmt numFmtId="166" formatCode="0.0%"/>
    <numFmt numFmtId="167" formatCode="_-* #,##0.000\ [$€-407]_-;\-* #,##0.000\ [$€-407]_-;_-* &quot;-&quot;??\ [$€-407]_-;_-@_-"/>
    <numFmt numFmtId="170" formatCode="_-* #,##0\ &quot;€&quot;_-;\-* #,##0\ &quot;€&quot;_-;_-* &quot;-&quot;??\ &quot;€&quot;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44" fontId="0" fillId="0" borderId="0" xfId="1" applyFont="1"/>
    <xf numFmtId="0" fontId="2" fillId="0" borderId="0" xfId="0" applyFont="1"/>
    <xf numFmtId="44" fontId="2" fillId="0" borderId="0" xfId="1" applyFont="1"/>
    <xf numFmtId="164" fontId="2" fillId="0" borderId="0" xfId="0" applyNumberFormat="1" applyFont="1"/>
    <xf numFmtId="0" fontId="3" fillId="0" borderId="0" xfId="0" applyFont="1"/>
    <xf numFmtId="44" fontId="3" fillId="0" borderId="0" xfId="1" applyFont="1"/>
    <xf numFmtId="164" fontId="3" fillId="0" borderId="0" xfId="0" applyNumberFormat="1" applyFont="1"/>
    <xf numFmtId="0" fontId="4" fillId="0" borderId="0" xfId="0" applyFont="1"/>
    <xf numFmtId="44" fontId="4" fillId="0" borderId="0" xfId="1" applyFont="1"/>
    <xf numFmtId="165" fontId="4" fillId="0" borderId="0" xfId="1" applyNumberFormat="1" applyFont="1"/>
    <xf numFmtId="164" fontId="0" fillId="0" borderId="0" xfId="0" applyNumberFormat="1"/>
    <xf numFmtId="9" fontId="0" fillId="0" borderId="0" xfId="0" applyNumberFormat="1"/>
    <xf numFmtId="164" fontId="6" fillId="0" borderId="0" xfId="0" applyNumberFormat="1" applyFont="1" applyAlignment="1">
      <alignment horizontal="center"/>
    </xf>
    <xf numFmtId="10" fontId="6" fillId="0" borderId="0" xfId="2" applyNumberFormat="1" applyFont="1"/>
    <xf numFmtId="0" fontId="5" fillId="0" borderId="0" xfId="0" applyFont="1" applyAlignment="1">
      <alignment horizontal="center"/>
    </xf>
    <xf numFmtId="10" fontId="5" fillId="0" borderId="0" xfId="2" applyNumberFormat="1" applyFont="1"/>
    <xf numFmtId="1" fontId="6" fillId="0" borderId="0" xfId="0" applyNumberFormat="1" applyFont="1"/>
    <xf numFmtId="1" fontId="5" fillId="0" borderId="0" xfId="0" applyNumberFormat="1" applyFont="1"/>
    <xf numFmtId="0" fontId="0" fillId="0" borderId="0" xfId="0" applyNumberFormat="1"/>
    <xf numFmtId="166" fontId="0" fillId="0" borderId="0" xfId="0" applyNumberFormat="1"/>
    <xf numFmtId="167" fontId="0" fillId="0" borderId="0" xfId="0" applyNumberFormat="1"/>
    <xf numFmtId="167" fontId="6" fillId="0" borderId="0" xfId="0" applyNumberFormat="1" applyFont="1"/>
    <xf numFmtId="167" fontId="5" fillId="0" borderId="0" xfId="0" applyNumberFormat="1" applyFont="1"/>
    <xf numFmtId="170" fontId="0" fillId="0" borderId="0" xfId="1" applyNumberFormat="1" applyFont="1"/>
  </cellXfs>
  <cellStyles count="3">
    <cellStyle name="Prozent" xfId="2" builtinId="5"/>
    <cellStyle name="Standard" xfId="0" builtinId="0"/>
    <cellStyle name="Währung" xfId="1" builtinId="4"/>
  </cellStyles>
  <dxfs count="3">
    <dxf>
      <fill>
        <patternFill>
          <bgColor rgb="FFCCFFCC"/>
        </patternFill>
      </fill>
    </dxf>
    <dxf>
      <fill>
        <patternFill>
          <bgColor rgb="FFFFFF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CCCC"/>
      <color rgb="FFFFFFCC"/>
      <color rgb="FFCCFFCC"/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workbookViewId="0">
      <selection activeCell="C5" sqref="C5"/>
    </sheetView>
  </sheetViews>
  <sheetFormatPr baseColWidth="10" defaultRowHeight="15"/>
  <cols>
    <col min="1" max="1" width="14.28515625" bestFit="1" customWidth="1"/>
    <col min="2" max="3" width="12" bestFit="1" customWidth="1"/>
  </cols>
  <sheetData>
    <row r="1" spans="1:4">
      <c r="A1" t="s">
        <v>1</v>
      </c>
    </row>
    <row r="2" spans="1:4">
      <c r="B2" t="s">
        <v>2</v>
      </c>
      <c r="C2" s="1">
        <v>18.59</v>
      </c>
    </row>
    <row r="3" spans="1:4">
      <c r="B3" t="s">
        <v>3</v>
      </c>
      <c r="C3" s="1">
        <v>18.16</v>
      </c>
    </row>
    <row r="4" spans="1:4">
      <c r="B4" t="s">
        <v>4</v>
      </c>
      <c r="C4" s="1">
        <v>18.399999999999999</v>
      </c>
    </row>
    <row r="5" spans="1:4">
      <c r="C5" s="1"/>
    </row>
    <row r="6" spans="1:4">
      <c r="A6" t="s">
        <v>5</v>
      </c>
    </row>
    <row r="7" spans="1:4">
      <c r="B7" t="s">
        <v>6</v>
      </c>
      <c r="C7" s="1">
        <f>C4</f>
        <v>18.399999999999999</v>
      </c>
    </row>
    <row r="8" spans="1:4">
      <c r="B8" t="s">
        <v>2</v>
      </c>
      <c r="C8" s="1"/>
    </row>
    <row r="9" spans="1:4">
      <c r="B9" t="s">
        <v>3</v>
      </c>
      <c r="C9" s="1"/>
    </row>
    <row r="10" spans="1:4">
      <c r="C10" s="1"/>
    </row>
    <row r="11" spans="1:4">
      <c r="B11" s="8" t="s">
        <v>12</v>
      </c>
      <c r="C11" s="9">
        <f>+C4+0.5</f>
        <v>18.899999999999999</v>
      </c>
    </row>
    <row r="12" spans="1:4">
      <c r="B12" s="8" t="s">
        <v>13</v>
      </c>
      <c r="C12" s="9">
        <f>+C4-0.5</f>
        <v>17.899999999999999</v>
      </c>
    </row>
    <row r="13" spans="1:4">
      <c r="A13" s="8" t="s">
        <v>11</v>
      </c>
      <c r="B13" s="9">
        <v>10000</v>
      </c>
      <c r="C13" s="10">
        <f>B13/C2</f>
        <v>537.92361484669175</v>
      </c>
    </row>
    <row r="15" spans="1:4">
      <c r="A15" s="2" t="s">
        <v>0</v>
      </c>
      <c r="B15" s="2"/>
      <c r="C15" s="2"/>
      <c r="D15" s="2"/>
    </row>
    <row r="16" spans="1:4">
      <c r="A16" s="2"/>
      <c r="B16" s="2" t="s">
        <v>7</v>
      </c>
      <c r="C16" s="2" t="s">
        <v>8</v>
      </c>
      <c r="D16" s="2" t="s">
        <v>9</v>
      </c>
    </row>
    <row r="17" spans="1:4">
      <c r="A17" s="2" t="str">
        <f>IF(AND(C7&lt;=(C4+0.5),C7&gt;=(C4-0.5)),"kein Gap","")</f>
        <v>kein Gap</v>
      </c>
      <c r="B17" s="3">
        <f>IF(A17&lt;&gt;"",C2+0.06,"")</f>
        <v>18.649999999999999</v>
      </c>
      <c r="C17" s="4">
        <f>IF(A17&lt;&gt;"",IF((B17*0.96)&gt;(C3-0.06),B17*0.96,C3-0.06),"")</f>
        <v>18.100000000000001</v>
      </c>
      <c r="D17" s="3">
        <f>IF(B17&lt;&gt;"",B17*1.07,"")</f>
        <v>19.955500000000001</v>
      </c>
    </row>
    <row r="18" spans="1:4">
      <c r="A18" s="2" t="str">
        <f>IF(C7&gt;(C4+0.5),"Gap Up","")</f>
        <v/>
      </c>
      <c r="B18" s="3" t="str">
        <f>IF(A18&lt;&gt;"",C8+0.06,"")</f>
        <v/>
      </c>
      <c r="C18" s="4" t="str">
        <f>IF(A18&lt;&gt;"",IF((B18*0.96)&gt;(C9-0.06),B18*0.96,C9-0.06),"")</f>
        <v/>
      </c>
      <c r="D18" s="3" t="str">
        <f>IF(B18&lt;&gt;"",B18*1.07,"")</f>
        <v/>
      </c>
    </row>
    <row r="19" spans="1:4">
      <c r="A19" s="2" t="str">
        <f>IF(C7&lt;(C4-0.5),"Gap Down","")</f>
        <v/>
      </c>
      <c r="B19" s="3" t="str">
        <f>IF(A19&lt;&gt;"",C8+0.06,"")</f>
        <v/>
      </c>
      <c r="C19" s="4" t="str">
        <f>IF(A19&lt;&gt;"",IF((B19*0.96)&gt;(C9-0.06),B19*0.96,C9-0.06),"")</f>
        <v/>
      </c>
      <c r="D19" s="3" t="str">
        <f>IF(B19&lt;&gt;"",B19*1.07,"")</f>
        <v/>
      </c>
    </row>
    <row r="21" spans="1:4">
      <c r="A21" s="5" t="s">
        <v>10</v>
      </c>
      <c r="B21" s="5"/>
      <c r="C21" s="5"/>
      <c r="D21" s="5"/>
    </row>
    <row r="22" spans="1:4">
      <c r="A22" s="5"/>
      <c r="B22" s="5" t="s">
        <v>7</v>
      </c>
      <c r="C22" s="5" t="s">
        <v>8</v>
      </c>
      <c r="D22" s="5" t="s">
        <v>9</v>
      </c>
    </row>
    <row r="23" spans="1:4">
      <c r="A23" s="5" t="str">
        <f>IF(AND(C7&lt;=(C4+0.5),C7&gt;=(C4-0.5)),"kein Gap","")</f>
        <v>kein Gap</v>
      </c>
      <c r="B23" s="6">
        <f>IF(A23&lt;&gt;"",C3-0.06,"")</f>
        <v>18.100000000000001</v>
      </c>
      <c r="C23" s="7">
        <f>IF(A23&lt;&gt;"",IF((B23*1.04)&lt;(C2+0.06),B23*1.04,C2+0.06),"")</f>
        <v>18.649999999999999</v>
      </c>
      <c r="D23" s="6">
        <f>IF(B23&lt;&gt;"",B23*0.93,"")</f>
        <v>16.833000000000002</v>
      </c>
    </row>
    <row r="24" spans="1:4">
      <c r="A24" s="5" t="str">
        <f>IF(C7&gt;(C4+0.5),"Gap Up","")</f>
        <v/>
      </c>
      <c r="B24" s="6" t="str">
        <f>IF(A24&lt;&gt;"",C9-0.06,"")</f>
        <v/>
      </c>
      <c r="C24" s="7" t="str">
        <f>IF(A24&lt;&gt;"",IF((B24*1.04)&lt;(C8+0.06),B24*1.04,C8+0.06),"")</f>
        <v/>
      </c>
      <c r="D24" s="6" t="str">
        <f>IF(B24&lt;&gt;"",B24*0.93,"")</f>
        <v/>
      </c>
    </row>
    <row r="25" spans="1:4">
      <c r="A25" s="5" t="str">
        <f>IF(C7&lt;(C4-0.5),"Gap Down","")</f>
        <v/>
      </c>
      <c r="B25" s="6" t="str">
        <f>IF(A25&lt;&gt;"",C9-0.06,"")</f>
        <v/>
      </c>
      <c r="C25" s="7" t="str">
        <f>IF(A25&lt;&gt;"",IF((B25*1.04)&lt;(C8+0.06),B25*1.04,C8+0.06),"")</f>
        <v/>
      </c>
      <c r="D25" s="6" t="str">
        <f>IF(B25&lt;&gt;"",B25*0.93,"")</f>
        <v/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C20"/>
  <sheetViews>
    <sheetView tabSelected="1" workbookViewId="0">
      <selection activeCell="E10" sqref="E10"/>
    </sheetView>
  </sheetViews>
  <sheetFormatPr baseColWidth="10" defaultRowHeight="15"/>
  <cols>
    <col min="1" max="1" width="14.28515625" bestFit="1" customWidth="1"/>
    <col min="2" max="2" width="11.42578125" customWidth="1"/>
  </cols>
  <sheetData>
    <row r="3" spans="1:3">
      <c r="A3" t="s">
        <v>17</v>
      </c>
      <c r="B3" s="24">
        <v>20000</v>
      </c>
    </row>
    <row r="4" spans="1:3">
      <c r="A4" t="s">
        <v>18</v>
      </c>
      <c r="B4" s="20">
        <v>0.01</v>
      </c>
    </row>
    <row r="5" spans="1:3">
      <c r="A5" t="s">
        <v>16</v>
      </c>
      <c r="B5" s="1">
        <v>0.02</v>
      </c>
    </row>
    <row r="6" spans="1:3">
      <c r="A6" t="s">
        <v>19</v>
      </c>
      <c r="B6" s="1">
        <v>0.01</v>
      </c>
    </row>
    <row r="7" spans="1:3">
      <c r="B7" s="12"/>
    </row>
    <row r="8" spans="1:3">
      <c r="A8" t="s">
        <v>2</v>
      </c>
      <c r="B8" s="21">
        <v>63.44</v>
      </c>
    </row>
    <row r="9" spans="1:3">
      <c r="A9" t="s">
        <v>3</v>
      </c>
      <c r="B9" s="21">
        <v>62.43</v>
      </c>
    </row>
    <row r="10" spans="1:3">
      <c r="A10" t="s">
        <v>4</v>
      </c>
      <c r="B10" s="21">
        <v>62.6</v>
      </c>
    </row>
    <row r="11" spans="1:3">
      <c r="A11" t="s">
        <v>14</v>
      </c>
      <c r="B11" s="19">
        <v>1.6214</v>
      </c>
    </row>
    <row r="12" spans="1:3">
      <c r="B12" s="11"/>
    </row>
    <row r="13" spans="1:3">
      <c r="B13" s="13" t="s">
        <v>0</v>
      </c>
      <c r="C13" s="15" t="s">
        <v>10</v>
      </c>
    </row>
    <row r="14" spans="1:3">
      <c r="A14" t="s">
        <v>15</v>
      </c>
      <c r="B14" s="22">
        <f>+B8+B5+B6</f>
        <v>63.47</v>
      </c>
      <c r="C14" s="23">
        <f>B9-B5</f>
        <v>62.41</v>
      </c>
    </row>
    <row r="15" spans="1:3">
      <c r="A15" t="s">
        <v>8</v>
      </c>
      <c r="B15" s="22">
        <f>+B14-(B11*0.6)-B6</f>
        <v>62.487160000000003</v>
      </c>
      <c r="C15" s="23">
        <f>+C14+(B11*0.6)+B6</f>
        <v>63.392839999999993</v>
      </c>
    </row>
    <row r="16" spans="1:3">
      <c r="A16" t="s">
        <v>9</v>
      </c>
      <c r="B16" s="22">
        <f>+B14+(B11*1.8)+B6</f>
        <v>66.398520000000005</v>
      </c>
      <c r="C16" s="23">
        <f>+C14-(B11*1.8)-B6</f>
        <v>59.481479999999998</v>
      </c>
    </row>
    <row r="17" spans="1:3">
      <c r="A17" t="s">
        <v>11</v>
      </c>
      <c r="B17" s="17">
        <f>(B4*B3)/(B14-B15)</f>
        <v>203.49192137072242</v>
      </c>
      <c r="C17" s="18">
        <f>(B4*B3)/(C15-C14)</f>
        <v>203.49192137072242</v>
      </c>
    </row>
    <row r="18" spans="1:3">
      <c r="A18" t="s">
        <v>20</v>
      </c>
      <c r="B18" s="14">
        <f>+(B14-B10)/B10</f>
        <v>1.3897763578274719E-2</v>
      </c>
      <c r="C18" s="16">
        <f>-(C14-B10)/B10</f>
        <v>3.0351437699681284E-3</v>
      </c>
    </row>
    <row r="19" spans="1:3">
      <c r="B19" s="22"/>
      <c r="C19" s="23"/>
    </row>
    <row r="20" spans="1:3">
      <c r="B20" s="22"/>
      <c r="C20" s="23"/>
    </row>
  </sheetData>
  <conditionalFormatting sqref="B18:C18">
    <cfRule type="cellIs" dxfId="2" priority="1" operator="greaterThanOrEqual">
      <formula>0.01</formula>
    </cfRule>
    <cfRule type="cellIs" dxfId="1" priority="2" operator="between">
      <formula>0.006</formula>
      <formula>0.01</formula>
    </cfRule>
    <cfRule type="cellIs" dxfId="0" priority="3" operator="lessThan">
      <formula>0.006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Larry</cp:lastModifiedBy>
  <dcterms:created xsi:type="dcterms:W3CDTF">2011-04-26T19:05:45Z</dcterms:created>
  <dcterms:modified xsi:type="dcterms:W3CDTF">2011-06-07T18:25:13Z</dcterms:modified>
</cp:coreProperties>
</file>